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0\"/>
    </mc:Choice>
  </mc:AlternateContent>
  <bookViews>
    <workbookView xWindow="0" yWindow="60" windowWidth="21600" windowHeight="9675"/>
  </bookViews>
  <sheets>
    <sheet name="Анализ собственных доходов" sheetId="3" r:id="rId1"/>
  </sheets>
  <calcPr calcId="152511"/>
</workbook>
</file>

<file path=xl/calcChain.xml><?xml version="1.0" encoding="utf-8"?>
<calcChain xmlns="http://schemas.openxmlformats.org/spreadsheetml/2006/main">
  <c r="M9" i="3" l="1"/>
  <c r="M11" i="3"/>
  <c r="M12" i="3"/>
  <c r="M13" i="3"/>
  <c r="M14" i="3"/>
  <c r="M16" i="3"/>
  <c r="M17" i="3"/>
  <c r="M18" i="3"/>
  <c r="M19" i="3"/>
  <c r="M22" i="3"/>
  <c r="M23" i="3"/>
  <c r="M26" i="3"/>
  <c r="M27" i="3"/>
  <c r="M28" i="3"/>
  <c r="M30" i="3"/>
  <c r="M31" i="3"/>
  <c r="M33" i="3"/>
  <c r="M34" i="3"/>
  <c r="M35" i="3"/>
  <c r="M37" i="3"/>
  <c r="L9" i="3"/>
  <c r="L11" i="3"/>
  <c r="L12" i="3"/>
  <c r="L13" i="3"/>
  <c r="L14" i="3"/>
  <c r="L16" i="3"/>
  <c r="L17" i="3"/>
  <c r="L18" i="3"/>
  <c r="L19" i="3"/>
  <c r="L23" i="3"/>
  <c r="L26" i="3"/>
  <c r="L27" i="3"/>
  <c r="L28" i="3"/>
  <c r="L30" i="3"/>
  <c r="L31" i="3"/>
  <c r="L33" i="3"/>
  <c r="L34" i="3"/>
  <c r="L35" i="3"/>
  <c r="L37" i="3"/>
  <c r="K9" i="3"/>
  <c r="K11" i="3"/>
  <c r="K12" i="3"/>
  <c r="K13" i="3"/>
  <c r="K16" i="3"/>
  <c r="K17" i="3"/>
  <c r="K18" i="3"/>
  <c r="K19" i="3"/>
  <c r="K23" i="3"/>
  <c r="K26" i="3"/>
  <c r="K27" i="3"/>
  <c r="K28" i="3"/>
  <c r="K30" i="3"/>
  <c r="K31" i="3"/>
  <c r="K33" i="3"/>
  <c r="K34" i="3"/>
  <c r="K35" i="3"/>
  <c r="K37" i="3"/>
  <c r="J18" i="3"/>
  <c r="J12" i="3"/>
  <c r="J24" i="3"/>
  <c r="J36" i="3"/>
  <c r="J40" i="3"/>
  <c r="I32" i="3"/>
  <c r="I25" i="3" s="1"/>
  <c r="I29" i="3"/>
  <c r="I20" i="3"/>
  <c r="I15" i="3"/>
  <c r="I10" i="3"/>
  <c r="K32" i="3" l="1"/>
  <c r="I8" i="3"/>
  <c r="I7" i="3" l="1"/>
  <c r="J37" i="3" l="1"/>
  <c r="J23" i="3"/>
  <c r="J25" i="3"/>
  <c r="J38" i="3"/>
  <c r="J33" i="3"/>
  <c r="J28" i="3"/>
  <c r="J39" i="3"/>
  <c r="J32" i="3"/>
  <c r="J27" i="3"/>
  <c r="J20" i="3"/>
  <c r="J10" i="3"/>
  <c r="J31" i="3"/>
  <c r="J26" i="3"/>
  <c r="J22" i="3"/>
  <c r="J16" i="3"/>
  <c r="J34" i="3"/>
  <c r="J30" i="3"/>
  <c r="J21" i="3"/>
  <c r="J15" i="3"/>
  <c r="J17" i="3"/>
  <c r="J11" i="3"/>
  <c r="I44" i="3"/>
  <c r="J9" i="3"/>
  <c r="J8" i="3"/>
  <c r="F38" i="3" l="1"/>
  <c r="F25" i="3" s="1"/>
  <c r="K25" i="3" s="1"/>
  <c r="F29" i="3"/>
  <c r="K29" i="3" s="1"/>
  <c r="F20" i="3"/>
  <c r="F15" i="3"/>
  <c r="K15" i="3" s="1"/>
  <c r="F10" i="3"/>
  <c r="K10" i="3" s="1"/>
  <c r="F8" i="3" l="1"/>
  <c r="F7" i="3" s="1"/>
  <c r="K8" i="3" l="1"/>
  <c r="F44" i="3"/>
  <c r="K7" i="3"/>
  <c r="E32" i="3" l="1"/>
  <c r="M32" i="3" s="1"/>
  <c r="E29" i="3"/>
  <c r="M29" i="3" s="1"/>
  <c r="E20" i="3"/>
  <c r="M20" i="3" s="1"/>
  <c r="E15" i="3"/>
  <c r="M15" i="3" s="1"/>
  <c r="E10" i="3"/>
  <c r="M10" i="3" s="1"/>
  <c r="E25" i="3" l="1"/>
  <c r="M25" i="3" s="1"/>
  <c r="E8" i="3"/>
  <c r="M8" i="3" s="1"/>
  <c r="G32" i="3"/>
  <c r="G10" i="3"/>
  <c r="L10" i="3" s="1"/>
  <c r="H29" i="3"/>
  <c r="G29" i="3"/>
  <c r="L29" i="3" s="1"/>
  <c r="L32" i="3" l="1"/>
  <c r="G25" i="3"/>
  <c r="E7" i="3"/>
  <c r="E44" i="3" s="1"/>
  <c r="H20" i="3"/>
  <c r="G20" i="3"/>
  <c r="M7" i="3" l="1"/>
  <c r="H38" i="3"/>
  <c r="H10" i="3" l="1"/>
  <c r="G15" i="3" l="1"/>
  <c r="L25" i="3"/>
  <c r="H32" i="3"/>
  <c r="G8" i="3" l="1"/>
  <c r="L8" i="3" s="1"/>
  <c r="L15" i="3"/>
  <c r="H25" i="3"/>
  <c r="H15" i="3"/>
  <c r="H8" i="3" s="1"/>
  <c r="G7" i="3" l="1"/>
  <c r="L7" i="3" s="1"/>
  <c r="H7" i="3"/>
  <c r="G44" i="3" l="1"/>
  <c r="H44" i="3"/>
</calcChain>
</file>

<file path=xl/sharedStrings.xml><?xml version="1.0" encoding="utf-8"?>
<sst xmlns="http://schemas.openxmlformats.org/spreadsheetml/2006/main" count="141" uniqueCount="136">
  <si>
    <t>НДФЛ</t>
  </si>
  <si>
    <t>Налоги на имущество</t>
  </si>
  <si>
    <t>Государственная пошлина</t>
  </si>
  <si>
    <t>Налоги на совокупный доход</t>
  </si>
  <si>
    <t>НАЛОГОВЫЕ И НЕНАЛОГОВЫЕ ДОХОДЫ</t>
  </si>
  <si>
    <t>НАЛОГОВЫЕ ДОХОДЫ</t>
  </si>
  <si>
    <t xml:space="preserve">Задолженность и перерасчеты по отмененным налогам, сборам и иным обязательным платежам </t>
  </si>
  <si>
    <t>НЕНАЛОГОВЫЕ ДОХОДЫ</t>
  </si>
  <si>
    <t xml:space="preserve">Доходы, получаемые в виде арендной платы за муниципальное имущество </t>
  </si>
  <si>
    <t xml:space="preserve">Прочие доходы от использования имущества, находящихся в  муниципальной собственности </t>
  </si>
  <si>
    <t>Иные доходы от использования муниципального имущества</t>
  </si>
  <si>
    <t>Доходы от использования имущества, находящегося в муниципальной собственности</t>
  </si>
  <si>
    <t xml:space="preserve">Платежи при пользовании природными ресурсами 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</si>
  <si>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</si>
  <si>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</si>
  <si>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Доходы от продажи квартир</t>
  </si>
  <si>
    <t xml:space="preserve">Доходы от реализации имущества, находящегося в муниципальной собственности </t>
  </si>
  <si>
    <t xml:space="preserve"> Доходы    от    продажи    земельных    участков, находящихся в муниципальной собственности </t>
  </si>
  <si>
    <t>Административные платежи сборы</t>
  </si>
  <si>
    <t>Прочие неналоговые доходы</t>
  </si>
  <si>
    <t>010</t>
  </si>
  <si>
    <t>020</t>
  </si>
  <si>
    <t>011</t>
  </si>
  <si>
    <t>012</t>
  </si>
  <si>
    <t>015</t>
  </si>
  <si>
    <t>016</t>
  </si>
  <si>
    <t>017</t>
  </si>
  <si>
    <t>018</t>
  </si>
  <si>
    <t>019</t>
  </si>
  <si>
    <t>021</t>
  </si>
  <si>
    <t>023</t>
  </si>
  <si>
    <t>024</t>
  </si>
  <si>
    <t>025</t>
  </si>
  <si>
    <t>026</t>
  </si>
  <si>
    <t>028</t>
  </si>
  <si>
    <t>029</t>
  </si>
  <si>
    <t>030</t>
  </si>
  <si>
    <t>031</t>
  </si>
  <si>
    <t>032</t>
  </si>
  <si>
    <t>номер строки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</si>
  <si>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</si>
  <si>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</si>
  <si>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</si>
  <si>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033</t>
  </si>
  <si>
    <t>034</t>
  </si>
  <si>
    <t>035</t>
  </si>
  <si>
    <t>036</t>
  </si>
  <si>
    <t>037</t>
  </si>
  <si>
    <t>038</t>
  </si>
  <si>
    <t>039</t>
  </si>
  <si>
    <t>Налог на имущество физических лиц</t>
  </si>
  <si>
    <t>Земельный налог</t>
  </si>
  <si>
    <t>тыс. рублей (с одним знаком после запятой)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</si>
  <si>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</si>
  <si>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</si>
  <si>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</si>
  <si>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</t>
  </si>
  <si>
    <t>022</t>
  </si>
  <si>
    <t>040</t>
  </si>
  <si>
    <t>041</t>
  </si>
  <si>
    <t>042</t>
  </si>
  <si>
    <t>043</t>
  </si>
  <si>
    <t>044</t>
  </si>
  <si>
    <t>045</t>
  </si>
  <si>
    <t>Невыясненные платежи</t>
  </si>
  <si>
    <t>046</t>
  </si>
  <si>
    <t>035=032-033-034</t>
  </si>
  <si>
    <t xml:space="preserve"> 000 2 07 00000 00 0000 180 </t>
  </si>
  <si>
    <t>000 2 18 00000 00 0000 000</t>
  </si>
  <si>
    <t>000 2 19 00000 00 0000 000</t>
  </si>
  <si>
    <t>000 8 50 00000 00 0000 000</t>
  </si>
  <si>
    <t>047</t>
  </si>
  <si>
    <t>048</t>
  </si>
  <si>
    <t>049</t>
  </si>
  <si>
    <t>050</t>
  </si>
  <si>
    <t>ПРОЧИЕ БЕЗВОЗМЕЗДНЫЕ ПОСТУПЛЕНИЯ</t>
  </si>
  <si>
    <t>ДОХОДЫ БЮДЖЕТОВ БЮДЖЕТНОЙ СИСТЕМЫ РФ</t>
  </si>
  <si>
    <t>ВОЗВРАТ ОСТАТКОВ СУБСИДИЙ И СУБВЕНЦИЙ ПРОШЛЫХ ЛЕТ</t>
  </si>
  <si>
    <t xml:space="preserve"> ИТОГО собственные доходы (без учета безвозмездных поступлений от других бюджетов бюджетной системы РФ)</t>
  </si>
  <si>
    <t>000 1 00 00000 00 0000 000</t>
  </si>
  <si>
    <t>000 1 03 02000 01 0000 110</t>
  </si>
  <si>
    <t>000 1 01 02000 0  0000 110</t>
  </si>
  <si>
    <t>000 1 03 02230 01 0000 110</t>
  </si>
  <si>
    <t>000 1 03 02240 01 0000 110</t>
  </si>
  <si>
    <t xml:space="preserve">  000 1 03 02250  01 0000 110</t>
  </si>
  <si>
    <t>000 1 03  02260 01 0000 110</t>
  </si>
  <si>
    <t>000 1 05 00000 00 0000 000</t>
  </si>
  <si>
    <t>000 1 05 01000 00 0000 110</t>
  </si>
  <si>
    <t>000 1 05 02000 02 0000 110</t>
  </si>
  <si>
    <t>000 1 05 03000 01 0000 110</t>
  </si>
  <si>
    <t>000 1 05 04000 02 0000 110</t>
  </si>
  <si>
    <t>000 1 06 00000 00 0000 000</t>
  </si>
  <si>
    <t>000 1 06 01000 00 0000 110</t>
  </si>
  <si>
    <t>000 1 06 06000 00 0000 110</t>
  </si>
  <si>
    <t>000 1 08 00000 00 0000 000</t>
  </si>
  <si>
    <t>000 1 09 00000 00 0000 000</t>
  </si>
  <si>
    <t>000 1 11 00000 00 0000 000</t>
  </si>
  <si>
    <t>000 1 11 05000 00 0000 120</t>
  </si>
  <si>
    <t>000 1 12 00000 00 0000 000</t>
  </si>
  <si>
    <t>000 1 11 09000 00 0000 120</t>
  </si>
  <si>
    <t>000 1 13 00000 00 0000 000</t>
  </si>
  <si>
    <t>000 1 14 00000 00 0000 000</t>
  </si>
  <si>
    <t>000 1 14 01000 00 0000 410</t>
  </si>
  <si>
    <t>000 1 14 02000 00 0000 000</t>
  </si>
  <si>
    <t>000 1 14 06000 00 0000 430</t>
  </si>
  <si>
    <t>000 1 15 00000 00 0000 000</t>
  </si>
  <si>
    <t>000 1 16 00000 00 0000 000</t>
  </si>
  <si>
    <t>000 1 17 00000 00 0000 000</t>
  </si>
  <si>
    <t>000 1 17 01000 00 0000 000</t>
  </si>
  <si>
    <t>000 1 17 05000 00 0000 000</t>
  </si>
  <si>
    <t xml:space="preserve">Прочие неналоговые    </t>
  </si>
  <si>
    <t>Доходы от уплаты акцизов на нефтепродукты</t>
  </si>
  <si>
    <t>0</t>
  </si>
  <si>
    <t>Налог, взимаемый в связи с применением упрощенной системы налогообложения</t>
  </si>
  <si>
    <t>план на 2016 год (уточненный)</t>
  </si>
  <si>
    <t>Исполнено с начала года на 01.01.2016 г.</t>
  </si>
  <si>
    <t>Исполнено с начала года на 01.01.2017 г.</t>
  </si>
  <si>
    <t>Фактическое исполнение 2015 года</t>
  </si>
  <si>
    <t>Удельный вес в составе доходов в 2016 году</t>
  </si>
  <si>
    <t xml:space="preserve">Темп роста к 2015 году </t>
  </si>
  <si>
    <t xml:space="preserve"> Поступления Доходов от уплаты акцизов на нефтепродукты к первоначальному плану на 2016 год исполнены на 143,9 % По данному виду поступлений главным администратором доходов является Управление федерального казначейства по ХМАО-Югре. Расчет прогнозных показателей администратором осуществляется в соответствии с порядком прогнозирования доходов от уплаты акцизов на нефтепродукты, утвержденным приказом Федерального казначейства от 30.12.2013 года № 328 "О наделении территориальных органов Федерального казначейства отдельными полномочиями главного администратора (администратора) доходов бюджетов субъектов РФ и местных бюджетов", по дифференцированным нормативам отчислений , рассчитываемым исходя из протяженности автомобильных дорог местного значения. Отклонение от первоначального плана (в сторону увеличения) произошло в результате увеличения ставок по акцизам на автомобильный бензин. </t>
  </si>
  <si>
    <t xml:space="preserve"> Поступления по Налогам на совокупный доход к первоначальному плану на 2016 год исполнены на 90,1 % в связи с  сокращением количества ИП и организаций, применяющих ЕНВД и УСН. Это произошло в основном за счет ИП, перешедших на патентную систему налогообложения и прекращением осуществления ИП предпринимательской деятельности. В декабре месяце проведена корректировка плановых назначений. По итогам 2016 года исполнение по Налогам на совокупный доход   составило 103,6 %.</t>
  </si>
  <si>
    <t xml:space="preserve">Поступления по Государственной пошлине к первоначальному плану на 2016 год исполнены на 114,9 % в связи с  увеличением поступлений по государственной пошлине по делам, рассматриваемым в судах общей юрисдикции, мировыми судьями. В декабре месяце администратором поступлений (Межрайонной ФНС №8 по ХМАО -Югре)проведена корректировка плановых назначений по фактическому поступлению. По итогам 2016 года исполнение по Государственной пошлине  составило 105,7 %. </t>
  </si>
  <si>
    <t xml:space="preserve">Платежи при пользовании природными ресурсами к первоначальному плану на 2016 год исполнены на 411,4 % в связи с  внесением изменений в Федеральное законодательство ( Федеральный Закон от 29 декабря 2015 года № 404-ФЗ ), которое определило внесение платы за негативное воздействие на окружающую среду. В декабре месяце администратором поступлений  (Управлением Федеральной службы по надзору в сфере природопользования по Ханты-Мансийскому автономному округу - Югре)произведена корректировка плановых назначений. По итогам 2016 года исполнение составило 99,9%. </t>
  </si>
  <si>
    <t>Увеличение исполнения Доходов от оказания платных услуг (работ) и компенсации затрат государства  к первоначальному плану на 2016 годпоясняется  незапланированным поступлением денежных средств от Фонда развития жилищного строительства Белоярского района «Жилище»в связи с расторжением муниципального контракта участия долевого строительства. В декабре месяце проведена корректировка плановых назначений по фактическому поступлению. По итогам 2016 года исполнение  составило 96,2 %.</t>
  </si>
  <si>
    <t xml:space="preserve">Доходы от продажи материальных и нематериальных активов  к первоначальному плану на 2016 год исполнены на 293,6 % в связи с  увеличением поступлений по проданным квартирам в результате досрочного погашения договоров рассрочки, а также увеличением состава имущества, подлежащего приватизации, реализованного с торгов. В декабре месяце администратором поступлений  (Комитетом муниципальной собственности администрации Белоярского района) произведена корректировка плановых назначений. По итогам 2016 года исполнение составило 106,7%. </t>
  </si>
  <si>
    <t>Исполнение поступлений по Штрафам, санкциям, возмещению ущерба к первоначальному плану на 2016 год составило 217,1 % из за  увеличения поступлений в связи с проведением администраторами доходов внеплановых проверок, а также в результате проведения претензионно-исковой работы по взысканию платежей (штрафов).В декабре месяце администраторами доходов проведена корректировка плановых назначений по фактическому поступлению. По итогам 2016 года исполнение  составило 199,0 %, в связи с поступлением в конце декабря 2016 года незапланированной суммы неустойки в связи с нарушением сроков выполнения работ по муниципальному контракту  фондом развития жилищного строительства Белоярского района «Жилище».</t>
  </si>
  <si>
    <t xml:space="preserve">Сравнительный анализ исполнения бюджета Белоярского района за 2016 год                                                                                                                               </t>
  </si>
  <si>
    <t>Наименование</t>
  </si>
  <si>
    <t>Код дохода</t>
  </si>
  <si>
    <t>план на 2016 год (перво-начальный)</t>
  </si>
  <si>
    <t>Исполне-ние к плану (уточнен-ному)</t>
  </si>
  <si>
    <t>Испол-нение к плану (первона-чальному)</t>
  </si>
  <si>
    <t>Поступления  к первоначальному плану на 2016 год исполнены на 123,3 % в связи с  увеличением поступлений в результате: - увеличения начальной цены по продаже права на заключение договоров аренды земельных участков в ходе проведения торгов участниками аукционов; - погашения задолженности по аренде земельных участков арендаторами.; - поступления прочих доходов от использования прав, находящихся в государственной и муниципальной собственности (объясняется вводом новых домов и распределением квартир по социальному найму).   В декабре месяце администратором поступлений (Комитетом муниципальной собственности администрации Белоярского района)проведена корректировка плановых назначений. По итогам 2016 года исполнение составило 114,0%. (Увеличение исполнения объясняется погашением арендатором задолженности прошлых лет в конце декабря 2016 года).</t>
  </si>
  <si>
    <t xml:space="preserve">Штрафы, санкции, возмещение ущерба </t>
  </si>
  <si>
    <t xml:space="preserve">Причины  отклонений  от первоначально утвержденного (установленного) значения,                 (5% и более)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</si>
</sst>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0.0"/>
  </numFmts>
  <fonts count="3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2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164" fontId="3" fillId="0" borderId="0" applyFont="0" applyFill="0" applyBorder="0" applyAlignment="0" applyProtection="0"/>
    <xf numFmtId="0" fontId="11" fillId="0" borderId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4" borderId="0" applyNumberFormat="0" applyBorder="0" applyAlignment="0" applyProtection="0"/>
    <xf numFmtId="0" fontId="13" fillId="8" borderId="4" applyNumberFormat="0" applyAlignment="0" applyProtection="0"/>
    <xf numFmtId="0" fontId="14" fillId="15" borderId="5" applyNumberFormat="0" applyAlignment="0" applyProtection="0"/>
    <xf numFmtId="0" fontId="15" fillId="15" borderId="4" applyNumberFormat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16" borderId="10" applyNumberFormat="0" applyAlignment="0" applyProtection="0"/>
    <xf numFmtId="0" fontId="21" fillId="0" borderId="0" applyNumberFormat="0" applyFill="0" applyBorder="0" applyAlignment="0" applyProtection="0"/>
    <xf numFmtId="0" fontId="22" fillId="17" borderId="0" applyNumberFormat="0" applyBorder="0" applyAlignment="0" applyProtection="0"/>
    <xf numFmtId="0" fontId="11" fillId="0" borderId="0"/>
    <xf numFmtId="0" fontId="23" fillId="6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18" borderId="11" applyNumberFormat="0" applyFont="0" applyAlignment="0" applyProtection="0"/>
    <xf numFmtId="0" fontId="25" fillId="0" borderId="12" applyNumberFormat="0" applyFill="0" applyAlignment="0" applyProtection="0"/>
    <xf numFmtId="0" fontId="26" fillId="0" borderId="0" applyNumberFormat="0" applyFill="0" applyBorder="0" applyAlignment="0" applyProtection="0"/>
    <xf numFmtId="0" fontId="27" fillId="7" borderId="0" applyNumberFormat="0" applyBorder="0" applyAlignment="0" applyProtection="0"/>
  </cellStyleXfs>
  <cellXfs count="12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1" fillId="0" borderId="0" xfId="0" applyFont="1" applyBorder="1" applyAlignment="1">
      <alignment horizontal="right" vertical="center" wrapText="1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165" fontId="1" fillId="0" borderId="0" xfId="0" applyNumberFormat="1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top"/>
    </xf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4" fontId="5" fillId="2" borderId="0" xfId="0" applyNumberFormat="1" applyFont="1" applyFill="1" applyBorder="1" applyAlignment="1">
      <alignment horizontal="center" vertical="center" wrapText="1"/>
    </xf>
    <xf numFmtId="0" fontId="7" fillId="2" borderId="0" xfId="25" applyFont="1" applyFill="1" applyBorder="1" applyAlignment="1">
      <alignment horizontal="left" vertical="top" wrapText="1"/>
    </xf>
    <xf numFmtId="49" fontId="6" fillId="2" borderId="0" xfId="6" applyNumberFormat="1" applyFont="1" applyFill="1" applyBorder="1" applyAlignment="1">
      <alignment horizontal="center" vertical="center"/>
    </xf>
    <xf numFmtId="0" fontId="7" fillId="2" borderId="0" xfId="25" applyFont="1" applyFill="1" applyBorder="1" applyAlignment="1">
      <alignment horizontal="center" vertical="center"/>
    </xf>
    <xf numFmtId="0" fontId="6" fillId="2" borderId="0" xfId="0" applyFont="1" applyFill="1" applyBorder="1"/>
    <xf numFmtId="49" fontId="8" fillId="3" borderId="1" xfId="6" applyNumberFormat="1" applyFont="1" applyFill="1" applyBorder="1" applyAlignment="1">
      <alignment horizontal="center" vertical="center"/>
    </xf>
    <xf numFmtId="49" fontId="8" fillId="4" borderId="1" xfId="6" applyNumberFormat="1" applyFont="1" applyFill="1" applyBorder="1" applyAlignment="1">
      <alignment horizontal="center"/>
    </xf>
    <xf numFmtId="1" fontId="9" fillId="3" borderId="1" xfId="0" applyNumberFormat="1" applyFont="1" applyFill="1" applyBorder="1" applyAlignment="1">
      <alignment horizontal="center" vertical="center"/>
    </xf>
    <xf numFmtId="49" fontId="8" fillId="3" borderId="1" xfId="7" applyNumberFormat="1" applyFont="1" applyFill="1" applyBorder="1" applyAlignment="1">
      <alignment horizontal="center" vertical="center"/>
    </xf>
    <xf numFmtId="49" fontId="8" fillId="3" borderId="1" xfId="8" applyNumberFormat="1" applyFont="1" applyFill="1" applyBorder="1" applyAlignment="1">
      <alignment horizontal="center" vertical="center"/>
    </xf>
    <xf numFmtId="49" fontId="8" fillId="3" borderId="1" xfId="10" applyNumberFormat="1" applyFont="1" applyFill="1" applyBorder="1" applyAlignment="1">
      <alignment horizontal="center" vertical="center"/>
    </xf>
    <xf numFmtId="0" fontId="9" fillId="2" borderId="1" xfId="25" applyFont="1" applyFill="1" applyBorder="1" applyAlignment="1">
      <alignment horizontal="center" vertical="center"/>
    </xf>
    <xf numFmtId="49" fontId="8" fillId="3" borderId="1" xfId="22" applyNumberFormat="1" applyFont="1" applyFill="1" applyBorder="1" applyAlignment="1">
      <alignment horizontal="center" vertical="center"/>
    </xf>
    <xf numFmtId="49" fontId="8" fillId="3" borderId="1" xfId="19" applyNumberFormat="1" applyFont="1" applyFill="1" applyBorder="1" applyAlignment="1">
      <alignment horizontal="center" vertical="center"/>
    </xf>
    <xf numFmtId="49" fontId="8" fillId="4" borderId="1" xfId="6" applyNumberFormat="1" applyFont="1" applyFill="1" applyBorder="1" applyAlignment="1">
      <alignment horizontal="center" vertical="center"/>
    </xf>
    <xf numFmtId="49" fontId="8" fillId="3" borderId="1" xfId="20" applyNumberFormat="1" applyFont="1" applyFill="1" applyBorder="1" applyAlignment="1">
      <alignment horizontal="center" vertical="center"/>
    </xf>
    <xf numFmtId="0" fontId="9" fillId="5" borderId="1" xfId="25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left" vertical="top" wrapText="1"/>
    </xf>
    <xf numFmtId="0" fontId="28" fillId="3" borderId="1" xfId="25" applyFont="1" applyFill="1" applyBorder="1" applyAlignment="1">
      <alignment vertical="center" wrapText="1"/>
    </xf>
    <xf numFmtId="0" fontId="28" fillId="3" borderId="1" xfId="25" applyFont="1" applyFill="1" applyBorder="1" applyAlignment="1">
      <alignment horizontal="left" vertical="top" wrapText="1"/>
    </xf>
    <xf numFmtId="0" fontId="28" fillId="3" borderId="1" xfId="25" applyFont="1" applyFill="1" applyBorder="1" applyAlignment="1">
      <alignment vertical="top" wrapText="1"/>
    </xf>
    <xf numFmtId="0" fontId="28" fillId="4" borderId="1" xfId="25" applyFont="1" applyFill="1" applyBorder="1" applyAlignment="1">
      <alignment horizontal="left" vertical="top" wrapText="1"/>
    </xf>
    <xf numFmtId="0" fontId="8" fillId="5" borderId="1" xfId="0" applyFont="1" applyFill="1" applyBorder="1" applyAlignment="1">
      <alignment horizontal="center" vertical="center" wrapText="1"/>
    </xf>
    <xf numFmtId="164" fontId="9" fillId="5" borderId="1" xfId="26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29" fillId="5" borderId="3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left" vertical="center" wrapText="1"/>
    </xf>
    <xf numFmtId="165" fontId="10" fillId="4" borderId="1" xfId="0" applyNumberFormat="1" applyFont="1" applyFill="1" applyBorder="1" applyAlignment="1">
      <alignment horizontal="center" vertical="center" wrapText="1"/>
    </xf>
    <xf numFmtId="166" fontId="10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left" vertical="center" wrapText="1"/>
    </xf>
    <xf numFmtId="49" fontId="10" fillId="3" borderId="1" xfId="6" applyNumberFormat="1" applyFont="1" applyFill="1" applyBorder="1" applyAlignment="1">
      <alignment horizontal="center" vertical="center"/>
    </xf>
    <xf numFmtId="165" fontId="10" fillId="3" borderId="1" xfId="0" applyNumberFormat="1" applyFont="1" applyFill="1" applyBorder="1" applyAlignment="1">
      <alignment horizontal="center" vertical="center" wrapText="1"/>
    </xf>
    <xf numFmtId="165" fontId="10" fillId="3" borderId="1" xfId="6" applyNumberFormat="1" applyFont="1" applyFill="1" applyBorder="1" applyAlignment="1">
      <alignment horizontal="center" vertical="center"/>
    </xf>
    <xf numFmtId="166" fontId="10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30" fillId="0" borderId="1" xfId="0" applyFont="1" applyBorder="1" applyAlignment="1">
      <alignment horizontal="left" vertical="center" wrapText="1"/>
    </xf>
    <xf numFmtId="49" fontId="10" fillId="0" borderId="1" xfId="6" applyNumberFormat="1" applyFont="1" applyBorder="1" applyAlignment="1">
      <alignment horizontal="center" vertical="center"/>
    </xf>
    <xf numFmtId="1" fontId="28" fillId="0" borderId="1" xfId="0" applyNumberFormat="1" applyFont="1" applyBorder="1" applyAlignment="1">
      <alignment horizontal="center" vertical="center"/>
    </xf>
    <xf numFmtId="165" fontId="10" fillId="0" borderId="1" xfId="0" applyNumberFormat="1" applyFont="1" applyFill="1" applyBorder="1" applyAlignment="1">
      <alignment horizontal="center" vertical="center" wrapText="1"/>
    </xf>
    <xf numFmtId="165" fontId="10" fillId="0" borderId="1" xfId="0" applyNumberFormat="1" applyFont="1" applyBorder="1" applyAlignment="1">
      <alignment horizontal="center" vertical="center" wrapText="1"/>
    </xf>
    <xf numFmtId="165" fontId="10" fillId="2" borderId="1" xfId="0" applyNumberFormat="1" applyFont="1" applyFill="1" applyBorder="1" applyAlignment="1">
      <alignment horizontal="center" vertical="center" wrapText="1"/>
    </xf>
    <xf numFmtId="166" fontId="10" fillId="2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65" fontId="10" fillId="0" borderId="1" xfId="6" applyNumberFormat="1" applyFont="1" applyBorder="1" applyAlignment="1">
      <alignment horizontal="center" vertical="center"/>
    </xf>
    <xf numFmtId="165" fontId="10" fillId="0" borderId="1" xfId="6" applyNumberFormat="1" applyFont="1" applyFill="1" applyBorder="1" applyAlignment="1">
      <alignment horizontal="center" vertical="center"/>
    </xf>
    <xf numFmtId="0" fontId="28" fillId="2" borderId="1" xfId="25" applyFont="1" applyFill="1" applyBorder="1" applyAlignment="1">
      <alignment wrapText="1"/>
    </xf>
    <xf numFmtId="0" fontId="28" fillId="2" borderId="1" xfId="25" applyFont="1" applyFill="1" applyBorder="1" applyAlignment="1">
      <alignment horizontal="left" wrapText="1"/>
    </xf>
    <xf numFmtId="49" fontId="10" fillId="4" borderId="1" xfId="6" applyNumberFormat="1" applyFont="1" applyFill="1" applyBorder="1" applyAlignment="1">
      <alignment horizontal="center" vertical="center"/>
    </xf>
    <xf numFmtId="49" fontId="10" fillId="0" borderId="1" xfId="3" applyNumberFormat="1" applyFont="1" applyBorder="1" applyAlignment="1">
      <alignment horizontal="center" vertical="center"/>
    </xf>
    <xf numFmtId="165" fontId="10" fillId="0" borderId="1" xfId="0" applyNumberFormat="1" applyFont="1" applyFill="1" applyBorder="1" applyAlignment="1">
      <alignment horizontal="center" vertical="center"/>
    </xf>
    <xf numFmtId="165" fontId="10" fillId="0" borderId="1" xfId="3" applyNumberFormat="1" applyFont="1" applyBorder="1" applyAlignment="1">
      <alignment horizontal="center" vertical="center"/>
    </xf>
    <xf numFmtId="165" fontId="10" fillId="0" borderId="1" xfId="3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49" fontId="10" fillId="0" borderId="1" xfId="5" applyNumberFormat="1" applyFont="1" applyBorder="1" applyAlignment="1">
      <alignment horizontal="center" vertical="center"/>
    </xf>
    <xf numFmtId="165" fontId="10" fillId="0" borderId="1" xfId="5" applyNumberFormat="1" applyFont="1" applyBorder="1" applyAlignment="1">
      <alignment horizontal="center" vertical="center"/>
    </xf>
    <xf numFmtId="165" fontId="10" fillId="0" borderId="1" xfId="5" applyNumberFormat="1" applyFont="1" applyFill="1" applyBorder="1" applyAlignment="1">
      <alignment horizontal="center" vertical="center"/>
    </xf>
    <xf numFmtId="0" fontId="31" fillId="2" borderId="1" xfId="0" applyFont="1" applyFill="1" applyBorder="1" applyAlignment="1">
      <alignment vertical="top" wrapText="1"/>
    </xf>
    <xf numFmtId="165" fontId="10" fillId="2" borderId="1" xfId="6" applyNumberFormat="1" applyFont="1" applyFill="1" applyBorder="1" applyAlignment="1">
      <alignment horizontal="center" vertical="center"/>
    </xf>
    <xf numFmtId="0" fontId="28" fillId="2" borderId="1" xfId="25" applyFont="1" applyFill="1" applyBorder="1" applyAlignment="1">
      <alignment vertical="center" wrapText="1"/>
    </xf>
    <xf numFmtId="165" fontId="10" fillId="3" borderId="1" xfId="0" applyNumberFormat="1" applyFont="1" applyFill="1" applyBorder="1" applyAlignment="1">
      <alignment horizontal="center" vertical="center"/>
    </xf>
    <xf numFmtId="165" fontId="10" fillId="3" borderId="1" xfId="7" applyNumberFormat="1" applyFont="1" applyFill="1" applyBorder="1" applyAlignment="1">
      <alignment horizontal="center" vertical="center"/>
    </xf>
    <xf numFmtId="165" fontId="10" fillId="3" borderId="1" xfId="8" applyNumberFormat="1" applyFont="1" applyFill="1" applyBorder="1" applyAlignment="1">
      <alignment horizontal="center" vertical="center"/>
    </xf>
    <xf numFmtId="49" fontId="10" fillId="0" borderId="1" xfId="15" applyNumberFormat="1" applyFont="1" applyBorder="1" applyAlignment="1">
      <alignment horizontal="center" vertical="center"/>
    </xf>
    <xf numFmtId="165" fontId="10" fillId="0" borderId="1" xfId="15" applyNumberFormat="1" applyFont="1" applyBorder="1" applyAlignment="1">
      <alignment horizontal="center" vertical="center"/>
    </xf>
    <xf numFmtId="165" fontId="10" fillId="0" borderId="1" xfId="15" applyNumberFormat="1" applyFont="1" applyFill="1" applyBorder="1" applyAlignment="1">
      <alignment horizontal="center" vertical="center"/>
    </xf>
    <xf numFmtId="0" fontId="31" fillId="2" borderId="1" xfId="0" applyFont="1" applyFill="1" applyBorder="1" applyAlignment="1">
      <alignment horizontal="left" wrapText="1"/>
    </xf>
    <xf numFmtId="49" fontId="10" fillId="0" borderId="1" xfId="16" applyNumberFormat="1" applyFont="1" applyBorder="1" applyAlignment="1">
      <alignment horizontal="center" vertical="center"/>
    </xf>
    <xf numFmtId="165" fontId="10" fillId="0" borderId="1" xfId="16" applyNumberFormat="1" applyFont="1" applyBorder="1" applyAlignment="1">
      <alignment horizontal="center" vertical="center"/>
    </xf>
    <xf numFmtId="165" fontId="10" fillId="0" borderId="1" xfId="16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wrapText="1"/>
    </xf>
    <xf numFmtId="49" fontId="10" fillId="0" borderId="1" xfId="17" applyNumberFormat="1" applyFont="1" applyBorder="1" applyAlignment="1">
      <alignment horizontal="center" vertical="center"/>
    </xf>
    <xf numFmtId="165" fontId="10" fillId="0" borderId="1" xfId="17" applyNumberFormat="1" applyFont="1" applyBorder="1" applyAlignment="1">
      <alignment horizontal="center" vertical="center"/>
    </xf>
    <xf numFmtId="165" fontId="10" fillId="0" borderId="1" xfId="17" applyNumberFormat="1" applyFont="1" applyFill="1" applyBorder="1" applyAlignment="1">
      <alignment horizontal="center" vertical="center"/>
    </xf>
    <xf numFmtId="165" fontId="10" fillId="3" borderId="1" xfId="19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165" fontId="10" fillId="3" borderId="1" xfId="2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vertical="center"/>
    </xf>
    <xf numFmtId="49" fontId="10" fillId="0" borderId="1" xfId="22" applyNumberFormat="1" applyFont="1" applyBorder="1" applyAlignment="1">
      <alignment horizontal="center"/>
    </xf>
    <xf numFmtId="165" fontId="10" fillId="0" borderId="1" xfId="22" applyNumberFormat="1" applyFont="1" applyBorder="1" applyAlignment="1">
      <alignment horizontal="center" vertical="center"/>
    </xf>
    <xf numFmtId="165" fontId="10" fillId="0" borderId="1" xfId="22" applyNumberFormat="1" applyFont="1" applyFill="1" applyBorder="1" applyAlignment="1">
      <alignment horizontal="center" vertical="center"/>
    </xf>
    <xf numFmtId="165" fontId="10" fillId="2" borderId="1" xfId="0" applyNumberFormat="1" applyFont="1" applyFill="1" applyBorder="1" applyAlignment="1">
      <alignment horizontal="center" vertical="center"/>
    </xf>
    <xf numFmtId="0" fontId="10" fillId="0" borderId="1" xfId="0" applyFont="1" applyBorder="1"/>
    <xf numFmtId="0" fontId="9" fillId="2" borderId="1" xfId="25" applyFont="1" applyFill="1" applyBorder="1" applyAlignment="1">
      <alignment vertical="top" wrapText="1"/>
    </xf>
    <xf numFmtId="49" fontId="8" fillId="0" borderId="1" xfId="6" applyNumberFormat="1" applyFont="1" applyBorder="1" applyAlignment="1">
      <alignment horizontal="center" vertical="center"/>
    </xf>
    <xf numFmtId="0" fontId="8" fillId="0" borderId="1" xfId="0" applyFont="1" applyBorder="1"/>
    <xf numFmtId="0" fontId="9" fillId="5" borderId="1" xfId="25" applyFont="1" applyFill="1" applyBorder="1" applyAlignment="1">
      <alignment horizontal="left" vertical="top" wrapText="1"/>
    </xf>
    <xf numFmtId="49" fontId="8" fillId="5" borderId="1" xfId="6" applyNumberFormat="1" applyFont="1" applyFill="1" applyBorder="1" applyAlignment="1">
      <alignment horizontal="center" vertical="center"/>
    </xf>
    <xf numFmtId="165" fontId="10" fillId="5" borderId="1" xfId="0" applyNumberFormat="1" applyFont="1" applyFill="1" applyBorder="1" applyAlignment="1">
      <alignment horizontal="center" vertical="center"/>
    </xf>
    <xf numFmtId="165" fontId="10" fillId="5" borderId="1" xfId="0" applyNumberFormat="1" applyFont="1" applyFill="1" applyBorder="1" applyAlignment="1">
      <alignment horizontal="center" vertical="center" wrapText="1"/>
    </xf>
    <xf numFmtId="166" fontId="10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/>
    <xf numFmtId="0" fontId="6" fillId="2" borderId="15" xfId="0" applyFont="1" applyFill="1" applyBorder="1"/>
    <xf numFmtId="0" fontId="30" fillId="0" borderId="1" xfId="0" applyFont="1" applyBorder="1" applyAlignment="1">
      <alignment horizontal="left" vertical="top" wrapText="1"/>
    </xf>
    <xf numFmtId="0" fontId="8" fillId="3" borderId="1" xfId="0" applyFont="1" applyFill="1" applyBorder="1" applyAlignment="1">
      <alignment horizontal="left" vertical="top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2" fontId="5" fillId="0" borderId="0" xfId="0" applyNumberFormat="1" applyFont="1" applyAlignment="1">
      <alignment horizontal="left" vertical="top" wrapText="1"/>
    </xf>
    <xf numFmtId="2" fontId="6" fillId="0" borderId="0" xfId="0" applyNumberFormat="1" applyFont="1" applyAlignment="1">
      <alignment horizontal="left" vertical="top" wrapText="1"/>
    </xf>
    <xf numFmtId="0" fontId="5" fillId="0" borderId="2" xfId="0" applyFont="1" applyBorder="1" applyAlignment="1">
      <alignment horizontal="left"/>
    </xf>
    <xf numFmtId="0" fontId="7" fillId="2" borderId="2" xfId="25" applyFont="1" applyFill="1" applyBorder="1" applyAlignment="1">
      <alignment horizontal="right"/>
    </xf>
    <xf numFmtId="0" fontId="5" fillId="2" borderId="3" xfId="0" applyFont="1" applyFill="1" applyBorder="1" applyAlignment="1">
      <alignment horizontal="center"/>
    </xf>
    <xf numFmtId="0" fontId="5" fillId="2" borderId="14" xfId="0" applyFont="1" applyFill="1" applyBorder="1" applyAlignment="1">
      <alignment horizontal="center"/>
    </xf>
    <xf numFmtId="0" fontId="5" fillId="2" borderId="13" xfId="0" applyFont="1" applyFill="1" applyBorder="1" applyAlignment="1">
      <alignment horizontal="center"/>
    </xf>
  </cellXfs>
  <cellStyles count="52">
    <cellStyle name="Акцент1 2" xfId="28"/>
    <cellStyle name="Акцент2 2" xfId="29"/>
    <cellStyle name="Акцент3 2" xfId="30"/>
    <cellStyle name="Акцент4 2" xfId="31"/>
    <cellStyle name="Акцент5 2" xfId="32"/>
    <cellStyle name="Акцент6 2" xfId="33"/>
    <cellStyle name="Ввод  2" xfId="34"/>
    <cellStyle name="Вывод 2" xfId="35"/>
    <cellStyle name="Вычисление 2" xfId="36"/>
    <cellStyle name="Заголовок 1 2" xfId="37"/>
    <cellStyle name="Заголовок 2 2" xfId="38"/>
    <cellStyle name="Заголовок 3 2" xfId="39"/>
    <cellStyle name="Заголовок 4 2" xfId="40"/>
    <cellStyle name="Итог 2" xfId="41"/>
    <cellStyle name="Контрольная ячейка 2" xfId="42"/>
    <cellStyle name="Название 2" xfId="43"/>
    <cellStyle name="Нейтральный 2" xfId="44"/>
    <cellStyle name="Обычный" xfId="0" builtinId="0"/>
    <cellStyle name="Обычный 10" xfId="9"/>
    <cellStyle name="Обычный 11" xfId="10"/>
    <cellStyle name="Обычный 12" xfId="11"/>
    <cellStyle name="Обычный 13" xfId="12"/>
    <cellStyle name="Обычный 14" xfId="13"/>
    <cellStyle name="Обычный 15" xfId="14"/>
    <cellStyle name="Обычный 16" xfId="15"/>
    <cellStyle name="Обычный 17" xfId="16"/>
    <cellStyle name="Обычный 18" xfId="17"/>
    <cellStyle name="Обычный 19" xfId="18"/>
    <cellStyle name="Обычный 2" xfId="1"/>
    <cellStyle name="Обычный 2 2" xfId="45"/>
    <cellStyle name="Обычный 20" xfId="19"/>
    <cellStyle name="Обычный 21" xfId="20"/>
    <cellStyle name="Обычный 22" xfId="21"/>
    <cellStyle name="Обычный 23" xfId="22"/>
    <cellStyle name="Обычный 24" xfId="23"/>
    <cellStyle name="Обычный 25" xfId="24"/>
    <cellStyle name="Обычный 26" xfId="27"/>
    <cellStyle name="Обычный 3" xfId="2"/>
    <cellStyle name="Обычный 4" xfId="3"/>
    <cellStyle name="Обычный 5" xfId="4"/>
    <cellStyle name="Обычный 6" xfId="5"/>
    <cellStyle name="Обычный 7" xfId="6"/>
    <cellStyle name="Обычный 8" xfId="7"/>
    <cellStyle name="Обычный 9" xfId="8"/>
    <cellStyle name="Обычный_Ханты" xfId="25"/>
    <cellStyle name="Плохой 2" xfId="46"/>
    <cellStyle name="Пояснение 2" xfId="47"/>
    <cellStyle name="Примечание 2" xfId="48"/>
    <cellStyle name="Связанная ячейка 2" xfId="49"/>
    <cellStyle name="Текст предупреждения 2" xfId="50"/>
    <cellStyle name="Финансовый_Ханты" xfId="26"/>
    <cellStyle name="Хороший 2" xfId="5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6"/>
  <sheetViews>
    <sheetView tabSelected="1" view="pageBreakPreview" topLeftCell="B1" zoomScale="82" zoomScaleNormal="80" zoomScaleSheetLayoutView="82" workbookViewId="0">
      <selection activeCell="B1" sqref="B1"/>
    </sheetView>
  </sheetViews>
  <sheetFormatPr defaultRowHeight="15" x14ac:dyDescent="0.25"/>
  <cols>
    <col min="1" max="1" width="6.42578125" style="1" hidden="1" customWidth="1"/>
    <col min="2" max="2" width="27.7109375" style="1" customWidth="1"/>
    <col min="3" max="3" width="0.28515625" style="7" hidden="1" customWidth="1"/>
    <col min="4" max="4" width="34.28515625" style="2" customWidth="1"/>
    <col min="5" max="5" width="18.7109375" style="2" customWidth="1"/>
    <col min="6" max="6" width="17.140625" style="2" customWidth="1"/>
    <col min="7" max="7" width="19.85546875" style="1" customWidth="1"/>
    <col min="8" max="8" width="24.28515625" style="1" hidden="1" customWidth="1"/>
    <col min="9" max="9" width="18.5703125" style="1" customWidth="1"/>
    <col min="10" max="10" width="13.28515625" style="1" customWidth="1"/>
    <col min="11" max="11" width="15.7109375" style="1" customWidth="1"/>
    <col min="12" max="12" width="14.28515625" style="1" customWidth="1"/>
    <col min="13" max="13" width="13.5703125" style="1" customWidth="1"/>
    <col min="14" max="14" width="62.5703125" style="1" customWidth="1"/>
    <col min="15" max="15" width="22.5703125" style="1" customWidth="1"/>
    <col min="16" max="16384" width="9.140625" style="1"/>
  </cols>
  <sheetData>
    <row r="1" spans="1:14" x14ac:dyDescent="0.25">
      <c r="N1" s="6"/>
    </row>
    <row r="2" spans="1:14" ht="20.25" x14ac:dyDescent="0.25">
      <c r="A2" s="111" t="s">
        <v>127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</row>
    <row r="3" spans="1:14" ht="20.25" x14ac:dyDescent="0.3">
      <c r="A3" s="10"/>
      <c r="B3" s="10"/>
      <c r="C3" s="11"/>
      <c r="D3" s="112"/>
      <c r="E3" s="112"/>
      <c r="F3" s="112"/>
      <c r="G3" s="112"/>
      <c r="H3" s="112"/>
      <c r="I3" s="12"/>
      <c r="J3" s="12"/>
      <c r="K3" s="12"/>
      <c r="L3" s="12"/>
      <c r="M3" s="12"/>
      <c r="N3" s="10"/>
    </row>
    <row r="4" spans="1:14" ht="20.25" x14ac:dyDescent="0.3">
      <c r="A4" s="115"/>
      <c r="B4" s="115"/>
      <c r="C4" s="11"/>
      <c r="D4" s="10"/>
      <c r="E4" s="10"/>
      <c r="F4" s="10"/>
      <c r="G4" s="13"/>
      <c r="H4" s="13"/>
      <c r="I4" s="13"/>
      <c r="J4" s="13"/>
      <c r="K4" s="13"/>
      <c r="L4" s="116" t="s">
        <v>52</v>
      </c>
      <c r="M4" s="116"/>
      <c r="N4" s="116"/>
    </row>
    <row r="5" spans="1:14" s="3" customFormat="1" ht="102.75" customHeight="1" x14ac:dyDescent="0.2">
      <c r="A5" s="117"/>
      <c r="B5" s="38" t="s">
        <v>128</v>
      </c>
      <c r="C5" s="38" t="s">
        <v>39</v>
      </c>
      <c r="D5" s="38" t="s">
        <v>129</v>
      </c>
      <c r="E5" s="38" t="s">
        <v>117</v>
      </c>
      <c r="F5" s="39" t="s">
        <v>130</v>
      </c>
      <c r="G5" s="39" t="s">
        <v>114</v>
      </c>
      <c r="H5" s="38" t="s">
        <v>115</v>
      </c>
      <c r="I5" s="38" t="s">
        <v>116</v>
      </c>
      <c r="J5" s="38" t="s">
        <v>118</v>
      </c>
      <c r="K5" s="38" t="s">
        <v>132</v>
      </c>
      <c r="L5" s="38" t="s">
        <v>131</v>
      </c>
      <c r="M5" s="40" t="s">
        <v>119</v>
      </c>
      <c r="N5" s="41" t="s">
        <v>135</v>
      </c>
    </row>
    <row r="6" spans="1:14" ht="20.25" x14ac:dyDescent="0.25">
      <c r="A6" s="118"/>
      <c r="B6" s="14">
        <v>1</v>
      </c>
      <c r="C6" s="14">
        <v>2</v>
      </c>
      <c r="D6" s="14">
        <v>2</v>
      </c>
      <c r="E6" s="15">
        <v>3</v>
      </c>
      <c r="F6" s="14">
        <v>4</v>
      </c>
      <c r="G6" s="15">
        <v>5</v>
      </c>
      <c r="H6" s="15">
        <v>5</v>
      </c>
      <c r="I6" s="15">
        <v>6</v>
      </c>
      <c r="J6" s="14">
        <v>7</v>
      </c>
      <c r="K6" s="14">
        <v>8</v>
      </c>
      <c r="L6" s="14">
        <v>9</v>
      </c>
      <c r="M6" s="15">
        <v>10</v>
      </c>
      <c r="N6" s="14">
        <v>11</v>
      </c>
    </row>
    <row r="7" spans="1:14" s="3" customFormat="1" ht="39" customHeight="1" x14ac:dyDescent="0.3">
      <c r="A7" s="118"/>
      <c r="B7" s="42" t="s">
        <v>4</v>
      </c>
      <c r="C7" s="30" t="s">
        <v>20</v>
      </c>
      <c r="D7" s="22" t="s">
        <v>79</v>
      </c>
      <c r="E7" s="43">
        <f>E8+E25</f>
        <v>796382.3</v>
      </c>
      <c r="F7" s="43">
        <f>F8+F25</f>
        <v>616731.29999999993</v>
      </c>
      <c r="G7" s="43">
        <f>G8+G25</f>
        <v>758593.9</v>
      </c>
      <c r="H7" s="43">
        <f>H8+H25</f>
        <v>960958.90000000014</v>
      </c>
      <c r="I7" s="43">
        <f>I8+I25</f>
        <v>765846.3</v>
      </c>
      <c r="J7" s="43">
        <v>100</v>
      </c>
      <c r="K7" s="44">
        <f>I7/F7*100</f>
        <v>124.17827666602945</v>
      </c>
      <c r="L7" s="43">
        <f>I7/G7*100</f>
        <v>100.95603194278256</v>
      </c>
      <c r="M7" s="43">
        <f>I7/E7*100</f>
        <v>96.165660638113124</v>
      </c>
      <c r="N7" s="45"/>
    </row>
    <row r="8" spans="1:14" s="3" customFormat="1" ht="49.5" customHeight="1" x14ac:dyDescent="0.3">
      <c r="A8" s="118"/>
      <c r="B8" s="42" t="s">
        <v>5</v>
      </c>
      <c r="C8" s="30" t="s">
        <v>22</v>
      </c>
      <c r="D8" s="22"/>
      <c r="E8" s="43">
        <f>E9+E10+E15+E20+E23+E24</f>
        <v>663472.30000000005</v>
      </c>
      <c r="F8" s="43">
        <f>F9+F10+F15+F20+F23+F24</f>
        <v>558144.79999999993</v>
      </c>
      <c r="G8" s="43">
        <f>G9+G10+G15+G20+G23+G24</f>
        <v>562992.4</v>
      </c>
      <c r="H8" s="43">
        <f>H9+H10+H15+H20+H23+H24</f>
        <v>810884.20000000007</v>
      </c>
      <c r="I8" s="43">
        <f>I9+I10+I15+I20+I23+I24</f>
        <v>561187.30000000005</v>
      </c>
      <c r="J8" s="43">
        <f>I8*100/I7</f>
        <v>73.276752789691614</v>
      </c>
      <c r="K8" s="44">
        <f>I8/F8*100</f>
        <v>100.54510944113429</v>
      </c>
      <c r="L8" s="43">
        <f t="shared" ref="L8:L37" si="0">I8/G8*100</f>
        <v>99.679374002206785</v>
      </c>
      <c r="M8" s="43">
        <f t="shared" ref="M8:M37" si="1">I8/E8*100</f>
        <v>84.583380496819544</v>
      </c>
      <c r="N8" s="45"/>
    </row>
    <row r="9" spans="1:14" ht="18.75" x14ac:dyDescent="0.25">
      <c r="A9" s="118"/>
      <c r="B9" s="46" t="s">
        <v>0</v>
      </c>
      <c r="C9" s="47" t="s">
        <v>23</v>
      </c>
      <c r="D9" s="47" t="s">
        <v>81</v>
      </c>
      <c r="E9" s="48">
        <v>558226.5</v>
      </c>
      <c r="F9" s="49">
        <v>448191</v>
      </c>
      <c r="G9" s="49">
        <v>457641</v>
      </c>
      <c r="H9" s="48">
        <v>690504.3</v>
      </c>
      <c r="I9" s="48">
        <v>450382</v>
      </c>
      <c r="J9" s="48">
        <f>I9*100/I7</f>
        <v>58.808405811975582</v>
      </c>
      <c r="K9" s="50">
        <f t="shared" ref="K9:K37" si="2">I9/F9*100</f>
        <v>100.48885408229972</v>
      </c>
      <c r="L9" s="48">
        <f t="shared" si="0"/>
        <v>98.413822188134375</v>
      </c>
      <c r="M9" s="48">
        <f t="shared" si="1"/>
        <v>80.680870578519645</v>
      </c>
      <c r="N9" s="46"/>
    </row>
    <row r="10" spans="1:14" s="4" customFormat="1" ht="393" customHeight="1" x14ac:dyDescent="0.2">
      <c r="A10" s="118"/>
      <c r="B10" s="51" t="s">
        <v>111</v>
      </c>
      <c r="C10" s="21" t="s">
        <v>24</v>
      </c>
      <c r="D10" s="23" t="s">
        <v>80</v>
      </c>
      <c r="E10" s="48">
        <f t="shared" ref="E10" si="3">E11+E12+E13+E14</f>
        <v>20546.5</v>
      </c>
      <c r="F10" s="48">
        <f>F11+F12+F13+F14</f>
        <v>20583</v>
      </c>
      <c r="G10" s="48">
        <f>G11+G12+G13+G14</f>
        <v>27076.5</v>
      </c>
      <c r="H10" s="48">
        <f t="shared" ref="H10:I10" si="4">H11+H12+H13+H14</f>
        <v>20546.5</v>
      </c>
      <c r="I10" s="48">
        <f t="shared" si="4"/>
        <v>29620</v>
      </c>
      <c r="J10" s="48">
        <f>I10*100/I7</f>
        <v>3.8676167789803251</v>
      </c>
      <c r="K10" s="50">
        <f t="shared" si="2"/>
        <v>143.90516445610456</v>
      </c>
      <c r="L10" s="48">
        <f t="shared" si="0"/>
        <v>109.39375473196313</v>
      </c>
      <c r="M10" s="48">
        <f t="shared" si="1"/>
        <v>144.16080597668704</v>
      </c>
      <c r="N10" s="33" t="s">
        <v>120</v>
      </c>
    </row>
    <row r="11" spans="1:14" ht="175.5" customHeight="1" x14ac:dyDescent="0.25">
      <c r="A11" s="118"/>
      <c r="B11" s="52" t="s">
        <v>53</v>
      </c>
      <c r="C11" s="53" t="s">
        <v>25</v>
      </c>
      <c r="D11" s="54" t="s">
        <v>82</v>
      </c>
      <c r="E11" s="55">
        <v>7162.6</v>
      </c>
      <c r="F11" s="56">
        <v>6997.2</v>
      </c>
      <c r="G11" s="55">
        <v>8177.2</v>
      </c>
      <c r="H11" s="55">
        <v>7162.6</v>
      </c>
      <c r="I11" s="57">
        <v>10125.9</v>
      </c>
      <c r="J11" s="57">
        <f>I11*100/I7</f>
        <v>1.3221843599688343</v>
      </c>
      <c r="K11" s="58">
        <f t="shared" si="2"/>
        <v>144.71359972560452</v>
      </c>
      <c r="L11" s="57">
        <f t="shared" si="0"/>
        <v>123.8308956611065</v>
      </c>
      <c r="M11" s="57">
        <f t="shared" si="1"/>
        <v>141.37184821154327</v>
      </c>
      <c r="N11" s="59"/>
    </row>
    <row r="12" spans="1:14" ht="204" customHeight="1" x14ac:dyDescent="0.25">
      <c r="A12" s="118"/>
      <c r="B12" s="52" t="s">
        <v>54</v>
      </c>
      <c r="C12" s="53" t="s">
        <v>26</v>
      </c>
      <c r="D12" s="54" t="s">
        <v>83</v>
      </c>
      <c r="E12" s="55">
        <v>194</v>
      </c>
      <c r="F12" s="56">
        <v>205.8</v>
      </c>
      <c r="G12" s="55">
        <v>145</v>
      </c>
      <c r="H12" s="55">
        <v>194</v>
      </c>
      <c r="I12" s="57">
        <v>154.6</v>
      </c>
      <c r="J12" s="57">
        <f t="shared" ref="J12" si="5">I12*100/I9</f>
        <v>3.4326416242212165E-2</v>
      </c>
      <c r="K12" s="58">
        <f t="shared" si="2"/>
        <v>75.121477162293488</v>
      </c>
      <c r="L12" s="57">
        <f t="shared" si="0"/>
        <v>106.62068965517241</v>
      </c>
      <c r="M12" s="57">
        <f t="shared" si="1"/>
        <v>79.69072164948453</v>
      </c>
      <c r="N12" s="59"/>
    </row>
    <row r="13" spans="1:14" ht="201" customHeight="1" x14ac:dyDescent="0.25">
      <c r="A13" s="118"/>
      <c r="B13" s="52" t="s">
        <v>55</v>
      </c>
      <c r="C13" s="53" t="s">
        <v>27</v>
      </c>
      <c r="D13" s="54" t="s">
        <v>84</v>
      </c>
      <c r="E13" s="55">
        <v>14111.1</v>
      </c>
      <c r="F13" s="56">
        <v>13380</v>
      </c>
      <c r="G13" s="55">
        <v>20000</v>
      </c>
      <c r="H13" s="55">
        <v>14111.1</v>
      </c>
      <c r="I13" s="57">
        <v>20839.3</v>
      </c>
      <c r="J13" s="57">
        <v>2.1</v>
      </c>
      <c r="K13" s="58">
        <f t="shared" si="2"/>
        <v>155.74962630792226</v>
      </c>
      <c r="L13" s="57">
        <f t="shared" si="0"/>
        <v>104.1965</v>
      </c>
      <c r="M13" s="57">
        <f t="shared" si="1"/>
        <v>147.68019502377561</v>
      </c>
      <c r="N13" s="59"/>
    </row>
    <row r="14" spans="1:14" ht="139.5" customHeight="1" x14ac:dyDescent="0.25">
      <c r="A14" s="118"/>
      <c r="B14" s="52" t="s">
        <v>56</v>
      </c>
      <c r="C14" s="53" t="s">
        <v>28</v>
      </c>
      <c r="D14" s="54" t="s">
        <v>85</v>
      </c>
      <c r="E14" s="55">
        <v>-921.2</v>
      </c>
      <c r="F14" s="56">
        <v>0</v>
      </c>
      <c r="G14" s="55">
        <v>-1245.7</v>
      </c>
      <c r="H14" s="55">
        <v>-921.2</v>
      </c>
      <c r="I14" s="57">
        <v>-1499.8</v>
      </c>
      <c r="J14" s="57">
        <v>0</v>
      </c>
      <c r="K14" s="58">
        <v>0</v>
      </c>
      <c r="L14" s="57">
        <f t="shared" si="0"/>
        <v>120.39816970378099</v>
      </c>
      <c r="M14" s="57">
        <f t="shared" si="1"/>
        <v>162.80937907077723</v>
      </c>
      <c r="N14" s="59"/>
    </row>
    <row r="15" spans="1:14" s="3" customFormat="1" ht="219" customHeight="1" x14ac:dyDescent="0.2">
      <c r="A15" s="118"/>
      <c r="B15" s="51" t="s">
        <v>3</v>
      </c>
      <c r="C15" s="21" t="s">
        <v>21</v>
      </c>
      <c r="D15" s="21" t="s">
        <v>86</v>
      </c>
      <c r="E15" s="48">
        <f>E16+E17+E18+E19</f>
        <v>81318.799999999988</v>
      </c>
      <c r="F15" s="48">
        <f>F16+F17+F18+F19</f>
        <v>86783.2</v>
      </c>
      <c r="G15" s="48">
        <f>G16+G17+G18+G19</f>
        <v>75462.899999999994</v>
      </c>
      <c r="H15" s="48">
        <f>H16+H17+H18+H19</f>
        <v>81327.399999999994</v>
      </c>
      <c r="I15" s="48">
        <f>I16+I17+I18+I19</f>
        <v>78207.399999999994</v>
      </c>
      <c r="J15" s="48">
        <f>I15*100/I7</f>
        <v>10.211892386239901</v>
      </c>
      <c r="K15" s="50">
        <f t="shared" si="2"/>
        <v>90.118133463619685</v>
      </c>
      <c r="L15" s="48">
        <f t="shared" si="0"/>
        <v>103.63688647004024</v>
      </c>
      <c r="M15" s="48">
        <f t="shared" si="1"/>
        <v>96.173824503066953</v>
      </c>
      <c r="N15" s="35" t="s">
        <v>121</v>
      </c>
    </row>
    <row r="16" spans="1:14" ht="61.5" customHeight="1" x14ac:dyDescent="0.3">
      <c r="A16" s="118"/>
      <c r="B16" s="52" t="s">
        <v>113</v>
      </c>
      <c r="C16" s="53" t="s">
        <v>29</v>
      </c>
      <c r="D16" s="53" t="s">
        <v>87</v>
      </c>
      <c r="E16" s="55">
        <v>45303.6</v>
      </c>
      <c r="F16" s="60">
        <v>64039.199999999997</v>
      </c>
      <c r="G16" s="61">
        <v>43412.7</v>
      </c>
      <c r="H16" s="55">
        <v>45303.6</v>
      </c>
      <c r="I16" s="57">
        <v>44011.9</v>
      </c>
      <c r="J16" s="57">
        <f>I16*100/I7</f>
        <v>5.7468319687644893</v>
      </c>
      <c r="K16" s="58">
        <f t="shared" si="2"/>
        <v>68.726498769503692</v>
      </c>
      <c r="L16" s="57">
        <f t="shared" si="0"/>
        <v>101.38024126580471</v>
      </c>
      <c r="M16" s="57">
        <f t="shared" si="1"/>
        <v>97.148791707502284</v>
      </c>
      <c r="N16" s="62"/>
    </row>
    <row r="17" spans="1:15" ht="82.5" customHeight="1" x14ac:dyDescent="0.3">
      <c r="A17" s="118"/>
      <c r="B17" s="52" t="s">
        <v>40</v>
      </c>
      <c r="C17" s="53" t="s">
        <v>57</v>
      </c>
      <c r="D17" s="53" t="s">
        <v>88</v>
      </c>
      <c r="E17" s="55">
        <v>33165.699999999997</v>
      </c>
      <c r="F17" s="60">
        <v>20502</v>
      </c>
      <c r="G17" s="61">
        <v>29312.3</v>
      </c>
      <c r="H17" s="55">
        <v>33165.599999999999</v>
      </c>
      <c r="I17" s="57">
        <v>30732.3</v>
      </c>
      <c r="J17" s="57">
        <f>I17*100/I7</f>
        <v>4.0128547986717438</v>
      </c>
      <c r="K17" s="58">
        <f t="shared" si="2"/>
        <v>149.89903424056189</v>
      </c>
      <c r="L17" s="57">
        <f t="shared" si="0"/>
        <v>104.84438273352825</v>
      </c>
      <c r="M17" s="57">
        <f t="shared" si="1"/>
        <v>92.662901732814333</v>
      </c>
      <c r="N17" s="63"/>
    </row>
    <row r="18" spans="1:15" ht="60" customHeight="1" x14ac:dyDescent="0.3">
      <c r="A18" s="118"/>
      <c r="B18" s="52" t="s">
        <v>41</v>
      </c>
      <c r="C18" s="53" t="s">
        <v>30</v>
      </c>
      <c r="D18" s="53" t="s">
        <v>89</v>
      </c>
      <c r="E18" s="55">
        <v>8.6</v>
      </c>
      <c r="F18" s="60">
        <v>42</v>
      </c>
      <c r="G18" s="61">
        <v>1.4</v>
      </c>
      <c r="H18" s="55">
        <v>17.3</v>
      </c>
      <c r="I18" s="57">
        <v>1.4</v>
      </c>
      <c r="J18" s="57">
        <f t="shared" ref="J18" si="6">I18*100/I9</f>
        <v>3.1084723634603514E-4</v>
      </c>
      <c r="K18" s="58">
        <f t="shared" si="2"/>
        <v>3.3333333333333335</v>
      </c>
      <c r="L18" s="57">
        <f t="shared" si="0"/>
        <v>100</v>
      </c>
      <c r="M18" s="57">
        <f t="shared" si="1"/>
        <v>16.279069767441857</v>
      </c>
      <c r="N18" s="63"/>
    </row>
    <row r="19" spans="1:15" ht="82.5" customHeight="1" x14ac:dyDescent="0.3">
      <c r="A19" s="118"/>
      <c r="B19" s="52" t="s">
        <v>42</v>
      </c>
      <c r="C19" s="53" t="s">
        <v>31</v>
      </c>
      <c r="D19" s="53" t="s">
        <v>90</v>
      </c>
      <c r="E19" s="55">
        <v>2840.9</v>
      </c>
      <c r="F19" s="60">
        <v>2200</v>
      </c>
      <c r="G19" s="61">
        <v>2736.5</v>
      </c>
      <c r="H19" s="55">
        <v>2840.9</v>
      </c>
      <c r="I19" s="57">
        <v>3461.8</v>
      </c>
      <c r="J19" s="57">
        <v>0.3</v>
      </c>
      <c r="K19" s="58">
        <f t="shared" si="2"/>
        <v>157.35454545454544</v>
      </c>
      <c r="L19" s="57">
        <f t="shared" si="0"/>
        <v>126.50465923625069</v>
      </c>
      <c r="M19" s="57">
        <f t="shared" si="1"/>
        <v>121.85574993839981</v>
      </c>
      <c r="N19" s="63"/>
    </row>
    <row r="20" spans="1:15" s="3" customFormat="1" ht="37.5" x14ac:dyDescent="0.2">
      <c r="A20" s="118"/>
      <c r="B20" s="51" t="s">
        <v>1</v>
      </c>
      <c r="C20" s="21" t="s">
        <v>32</v>
      </c>
      <c r="D20" s="21" t="s">
        <v>91</v>
      </c>
      <c r="E20" s="48">
        <f>E21+E22</f>
        <v>1.1000000000000001</v>
      </c>
      <c r="F20" s="48">
        <f>F21+F22</f>
        <v>0</v>
      </c>
      <c r="G20" s="48">
        <f>G21+G22</f>
        <v>0</v>
      </c>
      <c r="H20" s="48">
        <f>H21+H22</f>
        <v>14793.2</v>
      </c>
      <c r="I20" s="48">
        <f>I21+I22</f>
        <v>6</v>
      </c>
      <c r="J20" s="48">
        <f>I20*100/I7</f>
        <v>7.8344701802437382E-4</v>
      </c>
      <c r="K20" s="50">
        <v>0</v>
      </c>
      <c r="L20" s="48">
        <v>0</v>
      </c>
      <c r="M20" s="48">
        <f t="shared" si="1"/>
        <v>545.45454545454538</v>
      </c>
      <c r="N20" s="34"/>
    </row>
    <row r="21" spans="1:15" ht="37.5" x14ac:dyDescent="0.3">
      <c r="A21" s="118"/>
      <c r="B21" s="52" t="s">
        <v>50</v>
      </c>
      <c r="C21" s="53" t="s">
        <v>33</v>
      </c>
      <c r="D21" s="53" t="s">
        <v>92</v>
      </c>
      <c r="E21" s="55">
        <v>0</v>
      </c>
      <c r="F21" s="60">
        <v>0</v>
      </c>
      <c r="G21" s="61">
        <v>0</v>
      </c>
      <c r="H21" s="55">
        <v>3808</v>
      </c>
      <c r="I21" s="57">
        <v>0.3</v>
      </c>
      <c r="J21" s="57">
        <f>I21*100/I7</f>
        <v>3.917235090121869E-5</v>
      </c>
      <c r="K21" s="58">
        <v>0</v>
      </c>
      <c r="L21" s="57">
        <v>0</v>
      </c>
      <c r="M21" s="57">
        <v>0</v>
      </c>
      <c r="N21" s="63"/>
    </row>
    <row r="22" spans="1:15" ht="18.75" x14ac:dyDescent="0.3">
      <c r="A22" s="118"/>
      <c r="B22" s="52" t="s">
        <v>51</v>
      </c>
      <c r="C22" s="53" t="s">
        <v>34</v>
      </c>
      <c r="D22" s="53" t="s">
        <v>93</v>
      </c>
      <c r="E22" s="55">
        <v>1.1000000000000001</v>
      </c>
      <c r="F22" s="60">
        <v>0</v>
      </c>
      <c r="G22" s="61">
        <v>0</v>
      </c>
      <c r="H22" s="55">
        <v>10985.2</v>
      </c>
      <c r="I22" s="57">
        <v>5.7</v>
      </c>
      <c r="J22" s="57">
        <f>I22*100/I7</f>
        <v>7.4427466712315507E-4</v>
      </c>
      <c r="K22" s="58">
        <v>0</v>
      </c>
      <c r="L22" s="57">
        <v>0</v>
      </c>
      <c r="M22" s="57">
        <f t="shared" si="1"/>
        <v>518.18181818181813</v>
      </c>
      <c r="N22" s="63"/>
    </row>
    <row r="23" spans="1:15" s="3" customFormat="1" ht="193.5" customHeight="1" x14ac:dyDescent="0.2">
      <c r="A23" s="118"/>
      <c r="B23" s="51" t="s">
        <v>2</v>
      </c>
      <c r="C23" s="21" t="s">
        <v>35</v>
      </c>
      <c r="D23" s="21" t="s">
        <v>94</v>
      </c>
      <c r="E23" s="48">
        <v>3379.4</v>
      </c>
      <c r="F23" s="49">
        <v>2587.6</v>
      </c>
      <c r="G23" s="49">
        <v>2812</v>
      </c>
      <c r="H23" s="48">
        <v>3712.9</v>
      </c>
      <c r="I23" s="48">
        <v>2971.9</v>
      </c>
      <c r="J23" s="48">
        <f>I23*100/I7</f>
        <v>0.38805436547777272</v>
      </c>
      <c r="K23" s="50">
        <f t="shared" si="2"/>
        <v>114.85159993816664</v>
      </c>
      <c r="L23" s="48">
        <f t="shared" si="0"/>
        <v>105.68634423897582</v>
      </c>
      <c r="M23" s="48">
        <f t="shared" si="1"/>
        <v>87.941646446114703</v>
      </c>
      <c r="N23" s="36" t="s">
        <v>122</v>
      </c>
    </row>
    <row r="24" spans="1:15" s="3" customFormat="1" ht="123" customHeight="1" x14ac:dyDescent="0.2">
      <c r="A24" s="118"/>
      <c r="B24" s="110" t="s">
        <v>6</v>
      </c>
      <c r="C24" s="21" t="s">
        <v>36</v>
      </c>
      <c r="D24" s="21" t="s">
        <v>95</v>
      </c>
      <c r="E24" s="48">
        <v>0</v>
      </c>
      <c r="F24" s="49">
        <v>0</v>
      </c>
      <c r="G24" s="49">
        <v>0</v>
      </c>
      <c r="H24" s="48">
        <v>-0.1</v>
      </c>
      <c r="I24" s="48">
        <v>0</v>
      </c>
      <c r="J24" s="48">
        <f t="shared" ref="J24:J40" si="7">I24*100/I21</f>
        <v>0</v>
      </c>
      <c r="K24" s="50">
        <v>0</v>
      </c>
      <c r="L24" s="48">
        <v>0</v>
      </c>
      <c r="M24" s="48">
        <v>0</v>
      </c>
      <c r="N24" s="51"/>
    </row>
    <row r="25" spans="1:15" s="3" customFormat="1" ht="37.5" x14ac:dyDescent="0.2">
      <c r="A25" s="118"/>
      <c r="B25" s="42" t="s">
        <v>7</v>
      </c>
      <c r="C25" s="30" t="s">
        <v>37</v>
      </c>
      <c r="D25" s="45"/>
      <c r="E25" s="43">
        <f t="shared" ref="E25" si="8">E26+E30+E31+E32+E36+E37+E38</f>
        <v>132910</v>
      </c>
      <c r="F25" s="43">
        <f>F26+F30+F31+F32+F36+F37+F38</f>
        <v>58586.5</v>
      </c>
      <c r="G25" s="43">
        <f>G26+G30+G31+G32+G36+G37+G38</f>
        <v>195601.5</v>
      </c>
      <c r="H25" s="43">
        <f t="shared" ref="H25:I25" si="9">H26+H30+H31+H32+H36+H37+H38</f>
        <v>150074.70000000001</v>
      </c>
      <c r="I25" s="43">
        <f t="shared" si="9"/>
        <v>204659</v>
      </c>
      <c r="J25" s="43">
        <f>I25*100/I7</f>
        <v>26.723247210308386</v>
      </c>
      <c r="K25" s="44">
        <f t="shared" si="2"/>
        <v>349.32791684091046</v>
      </c>
      <c r="L25" s="43">
        <f t="shared" si="0"/>
        <v>104.6305882112356</v>
      </c>
      <c r="M25" s="43">
        <f t="shared" si="1"/>
        <v>153.98314649010609</v>
      </c>
      <c r="N25" s="45"/>
    </row>
    <row r="26" spans="1:15" s="5" customFormat="1" ht="366.75" customHeight="1" x14ac:dyDescent="0.2">
      <c r="A26" s="118"/>
      <c r="B26" s="42" t="s">
        <v>11</v>
      </c>
      <c r="C26" s="64" t="s">
        <v>38</v>
      </c>
      <c r="D26" s="30" t="s">
        <v>96</v>
      </c>
      <c r="E26" s="43">
        <v>43872.9</v>
      </c>
      <c r="F26" s="43">
        <v>30884.2</v>
      </c>
      <c r="G26" s="43">
        <v>33417</v>
      </c>
      <c r="H26" s="43">
        <v>57519.3</v>
      </c>
      <c r="I26" s="43">
        <v>38091.699999999997</v>
      </c>
      <c r="J26" s="43">
        <f>I26*100/I7</f>
        <v>4.9738047960798388</v>
      </c>
      <c r="K26" s="44">
        <f t="shared" si="2"/>
        <v>123.33717564320914</v>
      </c>
      <c r="L26" s="43">
        <f t="shared" si="0"/>
        <v>113.98898764102103</v>
      </c>
      <c r="M26" s="43">
        <f t="shared" si="1"/>
        <v>86.822845082043798</v>
      </c>
      <c r="N26" s="37" t="s">
        <v>133</v>
      </c>
    </row>
    <row r="27" spans="1:15" ht="93.75" x14ac:dyDescent="0.25">
      <c r="A27" s="118"/>
      <c r="B27" s="52" t="s">
        <v>8</v>
      </c>
      <c r="C27" s="53" t="s">
        <v>43</v>
      </c>
      <c r="D27" s="65" t="s">
        <v>97</v>
      </c>
      <c r="E27" s="66">
        <v>39706.6</v>
      </c>
      <c r="F27" s="67">
        <v>30129.599999999999</v>
      </c>
      <c r="G27" s="68">
        <v>32128</v>
      </c>
      <c r="H27" s="66">
        <v>52970.9</v>
      </c>
      <c r="I27" s="57">
        <v>36781.5</v>
      </c>
      <c r="J27" s="57">
        <f>I27*100/I7</f>
        <v>4.8027260822439173</v>
      </c>
      <c r="K27" s="58">
        <f t="shared" si="2"/>
        <v>122.07762466146248</v>
      </c>
      <c r="L27" s="57">
        <f t="shared" si="0"/>
        <v>114.48425049800797</v>
      </c>
      <c r="M27" s="57">
        <f t="shared" si="1"/>
        <v>92.633214629305954</v>
      </c>
      <c r="N27" s="69"/>
    </row>
    <row r="28" spans="1:15" ht="112.5" x14ac:dyDescent="0.25">
      <c r="A28" s="118"/>
      <c r="B28" s="52" t="s">
        <v>9</v>
      </c>
      <c r="C28" s="53" t="s">
        <v>44</v>
      </c>
      <c r="D28" s="70" t="s">
        <v>99</v>
      </c>
      <c r="E28" s="66">
        <v>620.29999999999995</v>
      </c>
      <c r="F28" s="71">
        <v>150</v>
      </c>
      <c r="G28" s="72">
        <v>1036</v>
      </c>
      <c r="H28" s="66">
        <v>1002.4</v>
      </c>
      <c r="I28" s="57">
        <v>1035.5</v>
      </c>
      <c r="J28" s="57">
        <f>I28*100/I7</f>
        <v>0.1352098978607065</v>
      </c>
      <c r="K28" s="58">
        <f t="shared" si="2"/>
        <v>690.33333333333337</v>
      </c>
      <c r="L28" s="57">
        <f t="shared" si="0"/>
        <v>99.951737451737458</v>
      </c>
      <c r="M28" s="57">
        <f t="shared" si="1"/>
        <v>166.935353861035</v>
      </c>
      <c r="N28" s="73"/>
      <c r="O28" s="9"/>
    </row>
    <row r="29" spans="1:15" ht="75" x14ac:dyDescent="0.25">
      <c r="A29" s="118"/>
      <c r="B29" s="109" t="s">
        <v>10</v>
      </c>
      <c r="C29" s="53" t="s">
        <v>45</v>
      </c>
      <c r="D29" s="53" t="s">
        <v>66</v>
      </c>
      <c r="E29" s="61">
        <f t="shared" ref="E29" si="10">E26-E27-E28</f>
        <v>3546.0000000000027</v>
      </c>
      <c r="F29" s="60">
        <f>F26-F27-F28</f>
        <v>604.60000000000218</v>
      </c>
      <c r="G29" s="61">
        <f>G26-G27-G28</f>
        <v>253</v>
      </c>
      <c r="H29" s="61">
        <f t="shared" ref="H29" si="11">H26-H27-H28</f>
        <v>3546.0000000000014</v>
      </c>
      <c r="I29" s="74">
        <f>I26-I27-I28</f>
        <v>274.69999999999709</v>
      </c>
      <c r="J29" s="57">
        <v>0</v>
      </c>
      <c r="K29" s="58">
        <f t="shared" si="2"/>
        <v>45.434998346013252</v>
      </c>
      <c r="L29" s="57">
        <f t="shared" si="0"/>
        <v>108.57707509881307</v>
      </c>
      <c r="M29" s="57">
        <f t="shared" si="1"/>
        <v>7.7467569091933699</v>
      </c>
      <c r="N29" s="75"/>
    </row>
    <row r="30" spans="1:15" s="3" customFormat="1" ht="240.75" customHeight="1" x14ac:dyDescent="0.2">
      <c r="A30" s="118"/>
      <c r="B30" s="51" t="s">
        <v>12</v>
      </c>
      <c r="C30" s="21" t="s">
        <v>46</v>
      </c>
      <c r="D30" s="24" t="s">
        <v>98</v>
      </c>
      <c r="E30" s="76">
        <v>8127</v>
      </c>
      <c r="F30" s="77">
        <v>3047.2</v>
      </c>
      <c r="G30" s="77">
        <v>12547.3</v>
      </c>
      <c r="H30" s="76">
        <v>8127</v>
      </c>
      <c r="I30" s="48">
        <v>12535.4</v>
      </c>
      <c r="J30" s="48">
        <f>I30*100/I7</f>
        <v>1.6368036249571225</v>
      </c>
      <c r="K30" s="50">
        <f t="shared" si="2"/>
        <v>411.37437647676558</v>
      </c>
      <c r="L30" s="48">
        <f t="shared" si="0"/>
        <v>99.905158878802609</v>
      </c>
      <c r="M30" s="48">
        <f t="shared" si="1"/>
        <v>154.24387842992493</v>
      </c>
      <c r="N30" s="35" t="s">
        <v>123</v>
      </c>
    </row>
    <row r="31" spans="1:15" s="3" customFormat="1" ht="216" customHeight="1" x14ac:dyDescent="0.2">
      <c r="A31" s="118"/>
      <c r="B31" s="51" t="s">
        <v>13</v>
      </c>
      <c r="C31" s="21" t="s">
        <v>47</v>
      </c>
      <c r="D31" s="25" t="s">
        <v>100</v>
      </c>
      <c r="E31" s="76">
        <v>27313.5</v>
      </c>
      <c r="F31" s="78">
        <v>5229.1000000000004</v>
      </c>
      <c r="G31" s="78">
        <v>105115.9</v>
      </c>
      <c r="H31" s="76">
        <v>27608.3</v>
      </c>
      <c r="I31" s="48">
        <v>101109.9</v>
      </c>
      <c r="J31" s="48">
        <f>I31*100/I7</f>
        <v>13.202374941290438</v>
      </c>
      <c r="K31" s="50">
        <f t="shared" si="2"/>
        <v>1933.6004283719949</v>
      </c>
      <c r="L31" s="48">
        <f t="shared" si="0"/>
        <v>96.188968557563598</v>
      </c>
      <c r="M31" s="48">
        <f t="shared" si="1"/>
        <v>370.18287659948379</v>
      </c>
      <c r="N31" s="35" t="s">
        <v>124</v>
      </c>
    </row>
    <row r="32" spans="1:15" s="3" customFormat="1" ht="237" customHeight="1" x14ac:dyDescent="0.2">
      <c r="A32" s="118"/>
      <c r="B32" s="51" t="s">
        <v>14</v>
      </c>
      <c r="C32" s="21" t="s">
        <v>48</v>
      </c>
      <c r="D32" s="26" t="s">
        <v>101</v>
      </c>
      <c r="E32" s="48">
        <f>E33+E34+E35</f>
        <v>47776.7</v>
      </c>
      <c r="F32" s="48">
        <v>14050</v>
      </c>
      <c r="G32" s="48">
        <f>G33+G34+G35</f>
        <v>38655</v>
      </c>
      <c r="H32" s="48">
        <f>H33+H34+H35</f>
        <v>50987.8</v>
      </c>
      <c r="I32" s="48">
        <f t="shared" ref="I32" si="12">I33+I34+I35</f>
        <v>41250.300000000003</v>
      </c>
      <c r="J32" s="48">
        <f>I32*100/I7</f>
        <v>5.3862374212684712</v>
      </c>
      <c r="K32" s="50">
        <f t="shared" si="2"/>
        <v>293.59644128113882</v>
      </c>
      <c r="L32" s="48">
        <f t="shared" si="0"/>
        <v>106.71400853705862</v>
      </c>
      <c r="M32" s="48">
        <f t="shared" si="1"/>
        <v>86.339784874216946</v>
      </c>
      <c r="N32" s="35" t="s">
        <v>125</v>
      </c>
    </row>
    <row r="33" spans="1:14" ht="37.5" x14ac:dyDescent="0.3">
      <c r="A33" s="118"/>
      <c r="B33" s="52" t="s">
        <v>15</v>
      </c>
      <c r="C33" s="53" t="s">
        <v>49</v>
      </c>
      <c r="D33" s="79" t="s">
        <v>102</v>
      </c>
      <c r="E33" s="66">
        <v>36247</v>
      </c>
      <c r="F33" s="80">
        <v>10000</v>
      </c>
      <c r="G33" s="81">
        <v>30200</v>
      </c>
      <c r="H33" s="66">
        <v>36247</v>
      </c>
      <c r="I33" s="57">
        <v>31479.3</v>
      </c>
      <c r="J33" s="57">
        <f>I33*100/I7</f>
        <v>4.1103939524157784</v>
      </c>
      <c r="K33" s="58">
        <f t="shared" si="2"/>
        <v>314.79300000000001</v>
      </c>
      <c r="L33" s="57">
        <f t="shared" si="0"/>
        <v>104.23609271523178</v>
      </c>
      <c r="M33" s="57">
        <f t="shared" si="1"/>
        <v>86.846635583634509</v>
      </c>
      <c r="N33" s="82"/>
    </row>
    <row r="34" spans="1:14" ht="112.5" x14ac:dyDescent="0.3">
      <c r="A34" s="118"/>
      <c r="B34" s="52" t="s">
        <v>16</v>
      </c>
      <c r="C34" s="53" t="s">
        <v>58</v>
      </c>
      <c r="D34" s="83" t="s">
        <v>103</v>
      </c>
      <c r="E34" s="66">
        <v>7866</v>
      </c>
      <c r="F34" s="84">
        <v>2000</v>
      </c>
      <c r="G34" s="85">
        <v>6610</v>
      </c>
      <c r="H34" s="66">
        <v>8024.8</v>
      </c>
      <c r="I34" s="57">
        <v>7939.5</v>
      </c>
      <c r="J34" s="57">
        <f>I34*100/I7</f>
        <v>1.0366962666007526</v>
      </c>
      <c r="K34" s="58">
        <f t="shared" si="2"/>
        <v>396.97499999999997</v>
      </c>
      <c r="L34" s="57">
        <f t="shared" si="0"/>
        <v>120.11346444780635</v>
      </c>
      <c r="M34" s="57">
        <f t="shared" si="1"/>
        <v>100.93440122044241</v>
      </c>
      <c r="N34" s="86"/>
    </row>
    <row r="35" spans="1:14" ht="124.5" customHeight="1" x14ac:dyDescent="0.25">
      <c r="A35" s="118"/>
      <c r="B35" s="109" t="s">
        <v>17</v>
      </c>
      <c r="C35" s="53" t="s">
        <v>59</v>
      </c>
      <c r="D35" s="87" t="s">
        <v>104</v>
      </c>
      <c r="E35" s="66">
        <v>3663.7</v>
      </c>
      <c r="F35" s="88">
        <v>3950</v>
      </c>
      <c r="G35" s="89">
        <v>1845</v>
      </c>
      <c r="H35" s="66">
        <v>6716</v>
      </c>
      <c r="I35" s="57">
        <v>1831.5</v>
      </c>
      <c r="J35" s="57">
        <v>0.3</v>
      </c>
      <c r="K35" s="58">
        <f t="shared" si="2"/>
        <v>46.367088607594937</v>
      </c>
      <c r="L35" s="57">
        <f t="shared" si="0"/>
        <v>99.268292682926827</v>
      </c>
      <c r="M35" s="57">
        <f t="shared" si="1"/>
        <v>49.99044681606027</v>
      </c>
      <c r="N35" s="69"/>
    </row>
    <row r="36" spans="1:14" s="8" customFormat="1" ht="37.5" x14ac:dyDescent="0.25">
      <c r="A36" s="118"/>
      <c r="B36" s="51" t="s">
        <v>18</v>
      </c>
      <c r="C36" s="21" t="s">
        <v>60</v>
      </c>
      <c r="D36" s="29" t="s">
        <v>105</v>
      </c>
      <c r="E36" s="76">
        <v>0</v>
      </c>
      <c r="F36" s="90" t="s">
        <v>112</v>
      </c>
      <c r="G36" s="90" t="s">
        <v>112</v>
      </c>
      <c r="H36" s="76">
        <v>0</v>
      </c>
      <c r="I36" s="48">
        <v>0</v>
      </c>
      <c r="J36" s="48">
        <f t="shared" si="7"/>
        <v>0</v>
      </c>
      <c r="K36" s="50">
        <v>0</v>
      </c>
      <c r="L36" s="48">
        <v>0</v>
      </c>
      <c r="M36" s="48">
        <v>0</v>
      </c>
      <c r="N36" s="91"/>
    </row>
    <row r="37" spans="1:14" s="8" customFormat="1" ht="314.25" customHeight="1" x14ac:dyDescent="0.25">
      <c r="A37" s="118"/>
      <c r="B37" s="51" t="s">
        <v>134</v>
      </c>
      <c r="C37" s="21" t="s">
        <v>61</v>
      </c>
      <c r="D37" s="31" t="s">
        <v>106</v>
      </c>
      <c r="E37" s="76">
        <v>5819.9</v>
      </c>
      <c r="F37" s="92">
        <v>5376</v>
      </c>
      <c r="G37" s="92">
        <v>5866.3</v>
      </c>
      <c r="H37" s="76">
        <v>5821.9</v>
      </c>
      <c r="I37" s="76">
        <v>11671.7</v>
      </c>
      <c r="J37" s="48">
        <f>I37*100/I7</f>
        <v>1.5240264267125139</v>
      </c>
      <c r="K37" s="50">
        <f t="shared" si="2"/>
        <v>217.10751488095238</v>
      </c>
      <c r="L37" s="48">
        <f t="shared" si="0"/>
        <v>198.96186693486527</v>
      </c>
      <c r="M37" s="48">
        <f t="shared" si="1"/>
        <v>200.54811938349459</v>
      </c>
      <c r="N37" s="36" t="s">
        <v>126</v>
      </c>
    </row>
    <row r="38" spans="1:14" s="8" customFormat="1" ht="37.5" x14ac:dyDescent="0.25">
      <c r="A38" s="118"/>
      <c r="B38" s="51" t="s">
        <v>110</v>
      </c>
      <c r="C38" s="21" t="s">
        <v>62</v>
      </c>
      <c r="D38" s="28" t="s">
        <v>107</v>
      </c>
      <c r="E38" s="76">
        <v>0</v>
      </c>
      <c r="F38" s="76">
        <f>F39+F40</f>
        <v>0</v>
      </c>
      <c r="G38" s="76">
        <v>0</v>
      </c>
      <c r="H38" s="76">
        <f>H39+H40</f>
        <v>10.4</v>
      </c>
      <c r="I38" s="76">
        <v>0</v>
      </c>
      <c r="J38" s="48">
        <f>I38*100/I7</f>
        <v>0</v>
      </c>
      <c r="K38" s="50">
        <v>0</v>
      </c>
      <c r="L38" s="48">
        <v>0</v>
      </c>
      <c r="M38" s="48">
        <v>0</v>
      </c>
      <c r="N38" s="93"/>
    </row>
    <row r="39" spans="1:14" ht="37.5" x14ac:dyDescent="0.3">
      <c r="A39" s="118"/>
      <c r="B39" s="52" t="s">
        <v>64</v>
      </c>
      <c r="C39" s="53" t="s">
        <v>63</v>
      </c>
      <c r="D39" s="94" t="s">
        <v>108</v>
      </c>
      <c r="E39" s="66">
        <v>0</v>
      </c>
      <c r="F39" s="95">
        <v>0</v>
      </c>
      <c r="G39" s="96">
        <v>0</v>
      </c>
      <c r="H39" s="66">
        <v>10.4</v>
      </c>
      <c r="I39" s="97">
        <v>0</v>
      </c>
      <c r="J39" s="57">
        <f>I39*100/I7</f>
        <v>0</v>
      </c>
      <c r="K39" s="58">
        <v>0</v>
      </c>
      <c r="L39" s="57">
        <v>0</v>
      </c>
      <c r="M39" s="57">
        <v>0</v>
      </c>
      <c r="N39" s="98"/>
    </row>
    <row r="40" spans="1:14" ht="37.5" x14ac:dyDescent="0.3">
      <c r="A40" s="118"/>
      <c r="B40" s="52" t="s">
        <v>19</v>
      </c>
      <c r="C40" s="53" t="s">
        <v>65</v>
      </c>
      <c r="D40" s="94" t="s">
        <v>109</v>
      </c>
      <c r="E40" s="66">
        <v>0</v>
      </c>
      <c r="F40" s="95" t="s">
        <v>112</v>
      </c>
      <c r="G40" s="96" t="s">
        <v>112</v>
      </c>
      <c r="H40" s="66">
        <v>0</v>
      </c>
      <c r="I40" s="97">
        <v>0</v>
      </c>
      <c r="J40" s="57">
        <f t="shared" si="7"/>
        <v>0</v>
      </c>
      <c r="K40" s="58">
        <v>0</v>
      </c>
      <c r="L40" s="57">
        <v>0</v>
      </c>
      <c r="M40" s="57">
        <v>0</v>
      </c>
      <c r="N40" s="98"/>
    </row>
    <row r="41" spans="1:14" s="3" customFormat="1" ht="56.25" x14ac:dyDescent="0.3">
      <c r="A41" s="118"/>
      <c r="B41" s="99" t="s">
        <v>75</v>
      </c>
      <c r="C41" s="100" t="s">
        <v>71</v>
      </c>
      <c r="D41" s="27" t="s">
        <v>67</v>
      </c>
      <c r="E41" s="66">
        <v>37861.199999999997</v>
      </c>
      <c r="F41" s="95">
        <v>0</v>
      </c>
      <c r="G41" s="96">
        <v>30658.6</v>
      </c>
      <c r="H41" s="66">
        <v>38339.1</v>
      </c>
      <c r="I41" s="97">
        <v>30658.6</v>
      </c>
      <c r="J41" s="57"/>
      <c r="K41" s="58"/>
      <c r="L41" s="57"/>
      <c r="M41" s="57"/>
      <c r="N41" s="101"/>
    </row>
    <row r="42" spans="1:14" s="3" customFormat="1" ht="75" x14ac:dyDescent="0.3">
      <c r="A42" s="118"/>
      <c r="B42" s="99" t="s">
        <v>76</v>
      </c>
      <c r="C42" s="100" t="s">
        <v>72</v>
      </c>
      <c r="D42" s="27" t="s">
        <v>68</v>
      </c>
      <c r="E42" s="66">
        <v>0</v>
      </c>
      <c r="F42" s="95" t="s">
        <v>112</v>
      </c>
      <c r="G42" s="96" t="s">
        <v>112</v>
      </c>
      <c r="H42" s="66">
        <v>0</v>
      </c>
      <c r="I42" s="97">
        <v>0</v>
      </c>
      <c r="J42" s="57"/>
      <c r="K42" s="58"/>
      <c r="L42" s="57"/>
      <c r="M42" s="57"/>
      <c r="N42" s="101"/>
    </row>
    <row r="43" spans="1:14" s="3" customFormat="1" ht="93.75" x14ac:dyDescent="0.3">
      <c r="A43" s="118"/>
      <c r="B43" s="99" t="s">
        <v>77</v>
      </c>
      <c r="C43" s="100" t="s">
        <v>73</v>
      </c>
      <c r="D43" s="27" t="s">
        <v>69</v>
      </c>
      <c r="E43" s="66">
        <v>0</v>
      </c>
      <c r="F43" s="95">
        <v>0</v>
      </c>
      <c r="G43" s="96">
        <v>-3987.7</v>
      </c>
      <c r="H43" s="66">
        <v>-6383.6</v>
      </c>
      <c r="I43" s="97">
        <v>-3987.7</v>
      </c>
      <c r="J43" s="57"/>
      <c r="K43" s="58"/>
      <c r="L43" s="57"/>
      <c r="M43" s="57"/>
      <c r="N43" s="101"/>
    </row>
    <row r="44" spans="1:14" s="3" customFormat="1" ht="150" x14ac:dyDescent="0.3">
      <c r="A44" s="119"/>
      <c r="B44" s="102" t="s">
        <v>78</v>
      </c>
      <c r="C44" s="103" t="s">
        <v>74</v>
      </c>
      <c r="D44" s="32" t="s">
        <v>70</v>
      </c>
      <c r="E44" s="104">
        <f>E7+E41+E42+E43</f>
        <v>834243.5</v>
      </c>
      <c r="F44" s="104">
        <f>F7+F41+F42+F43</f>
        <v>616731.29999999993</v>
      </c>
      <c r="G44" s="104">
        <f>G7+G41+G42+G43</f>
        <v>785264.8</v>
      </c>
      <c r="H44" s="104">
        <f>H7+H41+H42+H43</f>
        <v>992914.40000000014</v>
      </c>
      <c r="I44" s="104">
        <f>I7+I41+I42+I43</f>
        <v>792517.20000000007</v>
      </c>
      <c r="J44" s="105"/>
      <c r="K44" s="106"/>
      <c r="L44" s="105"/>
      <c r="M44" s="105"/>
      <c r="N44" s="107"/>
    </row>
    <row r="45" spans="1:14" ht="20.25" x14ac:dyDescent="0.3">
      <c r="A45" s="16"/>
      <c r="B45" s="17"/>
      <c r="C45" s="18"/>
      <c r="D45" s="19"/>
      <c r="E45" s="19"/>
      <c r="F45" s="19"/>
      <c r="G45" s="108"/>
      <c r="H45" s="108"/>
      <c r="I45" s="108"/>
      <c r="J45" s="20"/>
      <c r="K45" s="20"/>
      <c r="L45" s="20"/>
      <c r="M45" s="20"/>
      <c r="N45" s="20"/>
    </row>
    <row r="46" spans="1:14" ht="14.25" customHeight="1" x14ac:dyDescent="0.25">
      <c r="A46" s="113"/>
      <c r="B46" s="114"/>
      <c r="C46" s="114"/>
      <c r="D46" s="114"/>
      <c r="E46" s="114"/>
      <c r="F46" s="114"/>
      <c r="G46" s="114"/>
      <c r="H46" s="114"/>
      <c r="I46" s="114"/>
      <c r="J46" s="114"/>
      <c r="K46" s="114"/>
      <c r="L46" s="114"/>
      <c r="M46" s="114"/>
      <c r="N46" s="114"/>
    </row>
  </sheetData>
  <mergeCells count="6">
    <mergeCell ref="A2:N2"/>
    <mergeCell ref="D3:H3"/>
    <mergeCell ref="A46:N46"/>
    <mergeCell ref="A4:B4"/>
    <mergeCell ref="L4:N4"/>
    <mergeCell ref="A5:A44"/>
  </mergeCells>
  <printOptions horizontalCentered="1"/>
  <pageMargins left="0" right="0" top="0" bottom="0" header="0.31496062992125984" footer="0.31496062992125984"/>
  <pageSetup paperSize="9" scale="54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Анализ собственных доходов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KOSMINCEVAOA</dc:creator>
  <cp:lastModifiedBy>ShumilovaTN</cp:lastModifiedBy>
  <cp:lastPrinted>2017-04-25T06:50:46Z</cp:lastPrinted>
  <dcterms:created xsi:type="dcterms:W3CDTF">2013-09-03T05:55:09Z</dcterms:created>
  <dcterms:modified xsi:type="dcterms:W3CDTF">2017-04-25T06:47:09Z</dcterms:modified>
</cp:coreProperties>
</file>